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 Rothgeb\Dropbox\SEK-MUSEUMS\Meetings\"/>
    </mc:Choice>
  </mc:AlternateContent>
  <xr:revisionPtr revIDLastSave="0" documentId="13_ncr:1_{BC4A5063-9C2A-47EE-A2C6-43A92A02CE5B}" xr6:coauthVersionLast="47" xr6:coauthVersionMax="47" xr10:uidLastSave="{00000000-0000-0000-0000-000000000000}"/>
  <bookViews>
    <workbookView xWindow="-120" yWindow="-120" windowWidth="29040" windowHeight="15840" activeTab="1" xr2:uid="{75C2213E-17DA-4BB1-867B-D9499C219BE4}"/>
  </bookViews>
  <sheets>
    <sheet name="Respondents" sheetId="1" r:id="rId1"/>
    <sheet name="Usag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2" l="1"/>
  <c r="Q29" i="2"/>
  <c r="R26" i="2"/>
  <c r="Q26" i="2"/>
  <c r="S26" i="2" s="1"/>
  <c r="R21" i="2"/>
  <c r="Q21" i="2"/>
  <c r="R16" i="2"/>
  <c r="Q16" i="2"/>
  <c r="R8" i="2"/>
  <c r="Q8" i="2"/>
  <c r="O30" i="2"/>
  <c r="M30" i="2"/>
  <c r="E40" i="2"/>
  <c r="E39" i="2"/>
  <c r="E38" i="2"/>
  <c r="E37" i="2"/>
  <c r="E36" i="2"/>
  <c r="E35" i="2"/>
  <c r="E44" i="2"/>
  <c r="E46" i="2"/>
  <c r="E45" i="2"/>
  <c r="E43" i="2"/>
  <c r="J30" i="2"/>
  <c r="H30" i="2"/>
  <c r="K28" i="2"/>
  <c r="K27" i="2"/>
  <c r="K26" i="2"/>
  <c r="K25" i="2"/>
  <c r="K24" i="2"/>
  <c r="K23" i="2"/>
  <c r="K22" i="2"/>
  <c r="K21" i="2"/>
  <c r="K20" i="2"/>
  <c r="K19" i="2"/>
  <c r="K18" i="2"/>
  <c r="K16" i="2"/>
  <c r="K15" i="2"/>
  <c r="K14" i="2"/>
  <c r="K13" i="2"/>
  <c r="K12" i="2"/>
  <c r="K11" i="2"/>
  <c r="K10" i="2"/>
  <c r="K8" i="2"/>
  <c r="K7" i="2"/>
  <c r="K6" i="2"/>
  <c r="K5" i="2"/>
  <c r="K4" i="2"/>
  <c r="K3" i="2"/>
  <c r="E29" i="2"/>
  <c r="E28" i="2"/>
  <c r="E27" i="2"/>
  <c r="E26" i="2"/>
  <c r="E25" i="2"/>
  <c r="E24" i="2"/>
  <c r="E23" i="2"/>
  <c r="E22" i="2"/>
  <c r="E21" i="2"/>
  <c r="E20" i="2"/>
  <c r="E19" i="2"/>
  <c r="E18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30" i="2"/>
  <c r="E34" i="2" s="1"/>
  <c r="B30" i="2"/>
  <c r="E33" i="2" s="1"/>
  <c r="S16" i="2" l="1"/>
  <c r="S8" i="2"/>
  <c r="S21" i="2"/>
  <c r="S29" i="2"/>
  <c r="E42" i="2"/>
  <c r="K30" i="2"/>
  <c r="E30" i="2"/>
  <c r="E41" i="2" s="1"/>
</calcChain>
</file>

<file path=xl/sharedStrings.xml><?xml version="1.0" encoding="utf-8"?>
<sst xmlns="http://schemas.openxmlformats.org/spreadsheetml/2006/main" count="60" uniqueCount="54">
  <si>
    <t xml:space="preserve">Chanute Historical Museum </t>
  </si>
  <si>
    <t xml:space="preserve">Lowell Milken Center for Unsung Heroes </t>
  </si>
  <si>
    <t xml:space="preserve">Parsons Historical Society Museum </t>
  </si>
  <si>
    <t xml:space="preserve">Howard Benson </t>
  </si>
  <si>
    <t xml:space="preserve">Baxter Springs Heritage Center &amp; Museum </t>
  </si>
  <si>
    <t xml:space="preserve">Galena Mining and Historical Museum </t>
  </si>
  <si>
    <t xml:space="preserve">Cedar Vale Historical Museum </t>
  </si>
  <si>
    <t xml:space="preserve">Gordon Parks Museum </t>
  </si>
  <si>
    <t xml:space="preserve">Crawford County Historical Museum </t>
  </si>
  <si>
    <t xml:space="preserve">Independence Historical Museum &amp; Art Center </t>
  </si>
  <si>
    <t xml:space="preserve">Osage Mission-Neosho County Museum </t>
  </si>
  <si>
    <t xml:space="preserve">Girard History Museum </t>
  </si>
  <si>
    <t xml:space="preserve">Emmett Kelly Museum </t>
  </si>
  <si>
    <t xml:space="preserve">La Cygne </t>
  </si>
  <si>
    <t xml:space="preserve">Woodson County Historical Museum </t>
  </si>
  <si>
    <t xml:space="preserve">Coffeyville aviation heritage museum </t>
  </si>
  <si>
    <t xml:space="preserve">The Chanute Art Gallery </t>
  </si>
  <si>
    <t xml:space="preserve">Caney Valley Historical Society &amp; Museum Complex </t>
  </si>
  <si>
    <t xml:space="preserve">Coffey County Museum </t>
  </si>
  <si>
    <t xml:space="preserve">The Historical Cherryvale Museum </t>
  </si>
  <si>
    <t xml:space="preserve">Miners Hall Museum </t>
  </si>
  <si>
    <t xml:space="preserve">Wilson County Historical Society and Museum </t>
  </si>
  <si>
    <t xml:space="preserve">Martin and Osa Johnson Safari Museum </t>
  </si>
  <si>
    <t xml:space="preserve">McCune Osage Township Library &amp; Museum </t>
  </si>
  <si>
    <t xml:space="preserve">Trading Post Museum </t>
  </si>
  <si>
    <t xml:space="preserve">Allen County Historical Society, Inc. </t>
  </si>
  <si>
    <t xml:space="preserve">Little House on the Prairie museum </t>
  </si>
  <si>
    <t>Attendance</t>
  </si>
  <si>
    <t>% Usage to Attendance</t>
  </si>
  <si>
    <t>All Data</t>
  </si>
  <si>
    <t xml:space="preserve">2nd Qtr Passport Validated </t>
  </si>
  <si>
    <t>2nd Qtr Attendance</t>
  </si>
  <si>
    <t>% of Total Attendance Validated</t>
  </si>
  <si>
    <t>% of Total Attendance less Outliers</t>
  </si>
  <si>
    <t>Less Outliers</t>
  </si>
  <si>
    <t>Standard Deviation Attendance</t>
  </si>
  <si>
    <t>Standard Dev. Usage - Outliers</t>
  </si>
  <si>
    <t>Standard Dev. Usage</t>
  </si>
  <si>
    <t>Standard Deviation Attend. - Outl</t>
  </si>
  <si>
    <t>Average Attendance</t>
  </si>
  <si>
    <t>Average Vaild. - Outliers</t>
  </si>
  <si>
    <t>Average Validation</t>
  </si>
  <si>
    <t>Average Attendance - Outliers</t>
  </si>
  <si>
    <t>Median Validation</t>
  </si>
  <si>
    <t>Median Validation - Outliers</t>
  </si>
  <si>
    <t>Validated</t>
  </si>
  <si>
    <t>Average Validated</t>
  </si>
  <si>
    <t>1 to 50</t>
  </si>
  <si>
    <t>Size Range</t>
  </si>
  <si>
    <t>51 to 150</t>
  </si>
  <si>
    <t>151 to 499</t>
  </si>
  <si>
    <t>500 to 1,000</t>
  </si>
  <si>
    <t>1,000 +</t>
  </si>
  <si>
    <t>% of Attendance Validated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</si>
</sst>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8" formatCode="0.0%"/>
    <numFmt numFmtId="170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NumberFormat="1" applyAlignment="1">
      <alignment horizontal="left" vertical="top"/>
    </xf>
    <xf numFmtId="0" fontId="0" fillId="0" borderId="0" xfId="0" applyNumberFormat="1"/>
    <xf numFmtId="0" fontId="0" fillId="0" borderId="0" xfId="0" applyNumberFormat="1" applyAlignment="1">
      <alignment textRotation="90" wrapText="1"/>
    </xf>
    <xf numFmtId="0" fontId="0" fillId="0" borderId="0" xfId="0" applyAlignment="1">
      <alignment textRotation="90" wrapText="1"/>
    </xf>
    <xf numFmtId="0" fontId="0" fillId="0" borderId="0" xfId="0" applyAlignment="1">
      <alignment wrapText="1"/>
    </xf>
    <xf numFmtId="0" fontId="0" fillId="0" borderId="1" xfId="0" applyNumberFormat="1" applyBorder="1"/>
    <xf numFmtId="0" fontId="0" fillId="0" borderId="1" xfId="0" applyBorder="1"/>
    <xf numFmtId="9" fontId="0" fillId="0" borderId="0" xfId="2" applyFont="1" applyAlignment="1">
      <alignment textRotation="90" wrapText="1"/>
    </xf>
    <xf numFmtId="9" fontId="0" fillId="0" borderId="0" xfId="2" applyFont="1"/>
    <xf numFmtId="168" fontId="0" fillId="0" borderId="0" xfId="2" applyNumberFormat="1" applyFont="1"/>
    <xf numFmtId="168" fontId="0" fillId="0" borderId="1" xfId="2" applyNumberFormat="1" applyFont="1" applyBorder="1"/>
    <xf numFmtId="170" fontId="0" fillId="0" borderId="0" xfId="1" applyNumberFormat="1" applyFont="1"/>
    <xf numFmtId="170" fontId="0" fillId="0" borderId="1" xfId="1" applyNumberFormat="1" applyFont="1" applyBorder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NumberFormat="1" applyFill="1"/>
    <xf numFmtId="0" fontId="0" fillId="2" borderId="0" xfId="0" applyFill="1"/>
    <xf numFmtId="170" fontId="0" fillId="2" borderId="0" xfId="1" applyNumberFormat="1" applyFont="1" applyFill="1"/>
    <xf numFmtId="168" fontId="0" fillId="2" borderId="0" xfId="2" applyNumberFormat="1" applyFont="1" applyFill="1"/>
    <xf numFmtId="170" fontId="0" fillId="0" borderId="0" xfId="2" applyNumberFormat="1" applyFont="1"/>
    <xf numFmtId="10" fontId="0" fillId="0" borderId="0" xfId="2" applyNumberFormat="1" applyFont="1"/>
    <xf numFmtId="10" fontId="0" fillId="0" borderId="1" xfId="2" applyNumberFormat="1" applyFont="1" applyBorder="1"/>
    <xf numFmtId="10" fontId="0" fillId="0" borderId="0" xfId="2" applyNumberFormat="1" applyFont="1" applyBorder="1"/>
    <xf numFmtId="0" fontId="0" fillId="0" borderId="2" xfId="0" applyNumberFormat="1" applyBorder="1"/>
    <xf numFmtId="0" fontId="0" fillId="0" borderId="2" xfId="0" applyBorder="1"/>
    <xf numFmtId="170" fontId="0" fillId="0" borderId="2" xfId="1" applyNumberFormat="1" applyFont="1" applyBorder="1"/>
    <xf numFmtId="0" fontId="0" fillId="0" borderId="3" xfId="0" applyNumberFormat="1" applyBorder="1"/>
    <xf numFmtId="0" fontId="0" fillId="0" borderId="3" xfId="0" applyBorder="1"/>
    <xf numFmtId="170" fontId="0" fillId="0" borderId="3" xfId="1" applyNumberFormat="1" applyFont="1" applyBorder="1"/>
    <xf numFmtId="170" fontId="0" fillId="0" borderId="0" xfId="1" applyNumberFormat="1" applyFont="1" applyBorder="1"/>
    <xf numFmtId="170" fontId="0" fillId="0" borderId="2" xfId="0" applyNumberFormat="1" applyBorder="1"/>
    <xf numFmtId="170" fontId="0" fillId="0" borderId="0" xfId="1" applyNumberFormat="1" applyFont="1" applyBorder="1" applyAlignment="1">
      <alignment horizontal="center" textRotation="90"/>
    </xf>
    <xf numFmtId="170" fontId="0" fillId="0" borderId="2" xfId="1" applyNumberFormat="1" applyFont="1" applyBorder="1" applyAlignment="1">
      <alignment horizontal="center" textRotation="90"/>
    </xf>
    <xf numFmtId="170" fontId="0" fillId="0" borderId="0" xfId="1" applyNumberFormat="1" applyFont="1" applyBorder="1" applyAlignment="1">
      <alignment horizontal="center" vertical="center" textRotation="90"/>
    </xf>
    <xf numFmtId="170" fontId="0" fillId="0" borderId="2" xfId="1" applyNumberFormat="1" applyFont="1" applyBorder="1" applyAlignment="1">
      <alignment horizontal="center" vertical="center" textRotation="90"/>
    </xf>
    <xf numFmtId="170" fontId="0" fillId="0" borderId="4" xfId="1" applyNumberFormat="1" applyFont="1" applyBorder="1" applyAlignment="1">
      <alignment horizontal="center" vertical="center" textRotation="90"/>
    </xf>
    <xf numFmtId="170" fontId="0" fillId="0" borderId="0" xfId="1" applyNumberFormat="1" applyFont="1" applyAlignment="1">
      <alignment horizontal="center" vertical="center" textRotation="90"/>
    </xf>
    <xf numFmtId="1" fontId="0" fillId="0" borderId="2" xfId="0" applyNumberFormat="1" applyBorder="1"/>
    <xf numFmtId="170" fontId="0" fillId="0" borderId="4" xfId="1" applyNumberFormat="1" applyFont="1" applyBorder="1" applyAlignment="1">
      <alignment horizontal="center" textRotation="90"/>
    </xf>
    <xf numFmtId="9" fontId="0" fillId="0" borderId="2" xfId="2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548D6-92E4-4E63-899C-675E00BF7FBD}">
  <sheetPr codeName="Sheet1"/>
  <dimension ref="B1:D14"/>
  <sheetViews>
    <sheetView zoomScale="130" zoomScaleNormal="130" workbookViewId="0">
      <selection activeCell="C15" sqref="C15"/>
    </sheetView>
  </sheetViews>
  <sheetFormatPr defaultRowHeight="15" x14ac:dyDescent="0.25"/>
  <cols>
    <col min="1" max="1" width="9.140625" customWidth="1"/>
    <col min="2" max="2" width="45" style="1" customWidth="1"/>
    <col min="3" max="3" width="3.7109375" customWidth="1"/>
    <col min="4" max="4" width="44.42578125" customWidth="1"/>
  </cols>
  <sheetData>
    <row r="1" spans="2:4" x14ac:dyDescent="0.25">
      <c r="B1" s="1" t="s">
        <v>0</v>
      </c>
      <c r="D1" s="1" t="s">
        <v>14</v>
      </c>
    </row>
    <row r="2" spans="2:4" x14ac:dyDescent="0.25">
      <c r="B2" s="1" t="s">
        <v>1</v>
      </c>
      <c r="D2" s="1" t="s">
        <v>15</v>
      </c>
    </row>
    <row r="3" spans="2:4" x14ac:dyDescent="0.25">
      <c r="B3" s="1" t="s">
        <v>2</v>
      </c>
      <c r="D3" s="1" t="s">
        <v>16</v>
      </c>
    </row>
    <row r="4" spans="2:4" x14ac:dyDescent="0.25">
      <c r="B4" s="1" t="s">
        <v>3</v>
      </c>
      <c r="D4" s="1" t="s">
        <v>17</v>
      </c>
    </row>
    <row r="5" spans="2:4" x14ac:dyDescent="0.25">
      <c r="B5" s="1" t="s">
        <v>4</v>
      </c>
      <c r="D5" s="1" t="s">
        <v>18</v>
      </c>
    </row>
    <row r="6" spans="2:4" x14ac:dyDescent="0.25">
      <c r="B6" s="1" t="s">
        <v>5</v>
      </c>
      <c r="D6" s="1" t="s">
        <v>19</v>
      </c>
    </row>
    <row r="7" spans="2:4" x14ac:dyDescent="0.25">
      <c r="B7" s="1" t="s">
        <v>6</v>
      </c>
      <c r="D7" s="1" t="s">
        <v>20</v>
      </c>
    </row>
    <row r="8" spans="2:4" x14ac:dyDescent="0.25">
      <c r="B8" s="1" t="s">
        <v>8</v>
      </c>
      <c r="D8" s="1" t="s">
        <v>21</v>
      </c>
    </row>
    <row r="9" spans="2:4" x14ac:dyDescent="0.25">
      <c r="B9" s="1" t="s">
        <v>7</v>
      </c>
      <c r="D9" s="1" t="s">
        <v>22</v>
      </c>
    </row>
    <row r="10" spans="2:4" x14ac:dyDescent="0.25">
      <c r="B10" s="1" t="s">
        <v>9</v>
      </c>
      <c r="D10" s="1" t="s">
        <v>23</v>
      </c>
    </row>
    <row r="11" spans="2:4" x14ac:dyDescent="0.25">
      <c r="B11" s="1" t="s">
        <v>10</v>
      </c>
      <c r="D11" s="1" t="s">
        <v>24</v>
      </c>
    </row>
    <row r="12" spans="2:4" x14ac:dyDescent="0.25">
      <c r="B12" s="1" t="s">
        <v>11</v>
      </c>
      <c r="D12" s="1" t="s">
        <v>25</v>
      </c>
    </row>
    <row r="13" spans="2:4" x14ac:dyDescent="0.25">
      <c r="B13" s="1" t="s">
        <v>12</v>
      </c>
      <c r="D13" s="1" t="s">
        <v>26</v>
      </c>
    </row>
    <row r="14" spans="2:4" x14ac:dyDescent="0.25">
      <c r="B14" s="1" t="s">
        <v>13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2D69C-3A26-458C-8A4B-CD73563B355D}">
  <dimension ref="A1:S46"/>
  <sheetViews>
    <sheetView tabSelected="1" workbookViewId="0">
      <selection activeCell="B3" sqref="B3"/>
    </sheetView>
  </sheetViews>
  <sheetFormatPr defaultRowHeight="15" x14ac:dyDescent="0.25"/>
  <cols>
    <col min="1" max="1" width="5.42578125" customWidth="1"/>
    <col min="2" max="2" width="10.7109375" style="2" customWidth="1"/>
    <col min="3" max="3" width="3.140625" customWidth="1"/>
    <col min="4" max="4" width="12.140625" customWidth="1"/>
    <col min="5" max="5" width="9.5703125" style="9" bestFit="1" customWidth="1"/>
    <col min="6" max="7" width="9.140625" style="9"/>
    <col min="8" max="8" width="10.5703125" style="2" customWidth="1"/>
    <col min="9" max="9" width="4.28515625" customWidth="1"/>
    <col min="10" max="10" width="8.85546875" customWidth="1"/>
    <col min="11" max="11" width="9.140625" style="9"/>
    <col min="14" max="14" width="3.42578125" customWidth="1"/>
    <col min="15" max="15" width="7.85546875" customWidth="1"/>
    <col min="16" max="16" width="2.7109375" customWidth="1"/>
    <col min="17" max="17" width="7.28515625" customWidth="1"/>
    <col min="19" max="19" width="9.140625" style="9"/>
  </cols>
  <sheetData>
    <row r="1" spans="2:19" x14ac:dyDescent="0.25">
      <c r="B1" s="15" t="s">
        <v>29</v>
      </c>
      <c r="C1" s="15"/>
      <c r="D1" s="15"/>
      <c r="E1" s="15"/>
      <c r="F1" s="14"/>
      <c r="H1" s="15" t="s">
        <v>34</v>
      </c>
      <c r="I1" s="15"/>
      <c r="J1" s="15"/>
      <c r="K1" s="15"/>
    </row>
    <row r="2" spans="2:19" s="5" customFormat="1" ht="63.75" customHeight="1" x14ac:dyDescent="0.25">
      <c r="B2" s="3" t="s">
        <v>45</v>
      </c>
      <c r="C2" s="4"/>
      <c r="D2" s="4" t="s">
        <v>27</v>
      </c>
      <c r="E2" s="8" t="s">
        <v>28</v>
      </c>
      <c r="F2" s="8"/>
      <c r="G2" s="8"/>
      <c r="H2" s="3" t="s">
        <v>45</v>
      </c>
      <c r="I2" s="4"/>
      <c r="J2" s="4" t="s">
        <v>27</v>
      </c>
      <c r="K2" s="8" t="s">
        <v>28</v>
      </c>
      <c r="L2" s="4"/>
      <c r="M2" s="3" t="s">
        <v>45</v>
      </c>
      <c r="N2" s="4"/>
      <c r="O2" s="4" t="s">
        <v>27</v>
      </c>
      <c r="P2" s="4" t="s">
        <v>48</v>
      </c>
      <c r="Q2" s="4" t="s">
        <v>46</v>
      </c>
      <c r="R2" s="4" t="s">
        <v>39</v>
      </c>
      <c r="S2" s="8" t="s">
        <v>53</v>
      </c>
    </row>
    <row r="3" spans="2:19" x14ac:dyDescent="0.25">
      <c r="B3" s="2">
        <v>34</v>
      </c>
      <c r="D3" s="12">
        <v>119</v>
      </c>
      <c r="E3" s="10">
        <f>$B3/$D3</f>
        <v>0.2857142857142857</v>
      </c>
      <c r="F3" s="10"/>
      <c r="G3" s="10"/>
      <c r="H3" s="2">
        <v>34</v>
      </c>
      <c r="J3" s="12">
        <v>119</v>
      </c>
      <c r="K3" s="10">
        <f>$B3/$D3</f>
        <v>0.2857142857142857</v>
      </c>
      <c r="M3" s="2">
        <v>0</v>
      </c>
      <c r="O3" s="12">
        <v>0</v>
      </c>
      <c r="P3" s="34" t="s">
        <v>47</v>
      </c>
    </row>
    <row r="4" spans="2:19" x14ac:dyDescent="0.25">
      <c r="B4" s="2">
        <v>30</v>
      </c>
      <c r="D4" s="12">
        <v>3045</v>
      </c>
      <c r="E4" s="10">
        <f>$B4/$D4</f>
        <v>9.852216748768473E-3</v>
      </c>
      <c r="F4" s="10"/>
      <c r="G4" s="10"/>
      <c r="H4" s="2">
        <v>30</v>
      </c>
      <c r="J4" s="12">
        <v>3045</v>
      </c>
      <c r="K4" s="10">
        <f>$B4/$D4</f>
        <v>9.852216748768473E-3</v>
      </c>
      <c r="M4" s="2">
        <v>1</v>
      </c>
      <c r="O4" s="12">
        <v>1</v>
      </c>
      <c r="P4" s="34"/>
    </row>
    <row r="5" spans="2:19" x14ac:dyDescent="0.25">
      <c r="B5" s="2">
        <v>29</v>
      </c>
      <c r="D5" s="12">
        <v>480</v>
      </c>
      <c r="E5" s="10">
        <f>$B5/$D5</f>
        <v>6.0416666666666667E-2</v>
      </c>
      <c r="F5" s="10"/>
      <c r="G5" s="10"/>
      <c r="H5" s="2">
        <v>29</v>
      </c>
      <c r="J5" s="12">
        <v>480</v>
      </c>
      <c r="K5" s="10">
        <f>$B5/$D5</f>
        <v>6.0416666666666667E-2</v>
      </c>
      <c r="M5" s="2">
        <v>4</v>
      </c>
      <c r="O5" s="12">
        <v>8</v>
      </c>
      <c r="P5" s="34"/>
    </row>
    <row r="6" spans="2:19" x14ac:dyDescent="0.25">
      <c r="B6" s="2">
        <v>14</v>
      </c>
      <c r="D6" s="12">
        <v>14</v>
      </c>
      <c r="E6" s="10">
        <f>$B6/$D6</f>
        <v>1</v>
      </c>
      <c r="F6" s="10"/>
      <c r="G6" s="10"/>
      <c r="H6" s="2">
        <v>14</v>
      </c>
      <c r="J6" s="12">
        <v>14</v>
      </c>
      <c r="K6" s="10">
        <f>$B6/$D6</f>
        <v>1</v>
      </c>
      <c r="M6" s="2">
        <v>14</v>
      </c>
      <c r="O6" s="12">
        <v>14</v>
      </c>
      <c r="P6" s="34"/>
    </row>
    <row r="7" spans="2:19" x14ac:dyDescent="0.25">
      <c r="B7" s="2">
        <v>20</v>
      </c>
      <c r="D7" s="12">
        <v>600</v>
      </c>
      <c r="E7" s="10">
        <f>$B7/$D7</f>
        <v>3.3333333333333333E-2</v>
      </c>
      <c r="F7" s="10"/>
      <c r="G7" s="10"/>
      <c r="H7" s="2">
        <v>20</v>
      </c>
      <c r="J7" s="12">
        <v>600</v>
      </c>
      <c r="K7" s="10">
        <f>$B7/$D7</f>
        <v>3.3333333333333333E-2</v>
      </c>
      <c r="M7" s="2">
        <v>1</v>
      </c>
      <c r="O7" s="12">
        <v>25</v>
      </c>
      <c r="P7" s="34"/>
    </row>
    <row r="8" spans="2:19" x14ac:dyDescent="0.25">
      <c r="B8" s="2">
        <v>12</v>
      </c>
      <c r="D8" s="12">
        <v>52</v>
      </c>
      <c r="E8" s="10">
        <f>$B8/$D8</f>
        <v>0.23076923076923078</v>
      </c>
      <c r="F8" s="10"/>
      <c r="G8" s="10"/>
      <c r="H8" s="2">
        <v>12</v>
      </c>
      <c r="J8" s="12">
        <v>52</v>
      </c>
      <c r="K8" s="10">
        <f>$B8/$D8</f>
        <v>0.23076923076923078</v>
      </c>
      <c r="M8" s="24">
        <v>4</v>
      </c>
      <c r="N8" s="25"/>
      <c r="O8" s="26">
        <v>32</v>
      </c>
      <c r="P8" s="35"/>
      <c r="Q8" s="25">
        <f>AVERAGE(M$3:M$8)</f>
        <v>4</v>
      </c>
      <c r="R8" s="31">
        <f>AVERAGE(O$3:O$8)</f>
        <v>13.333333333333334</v>
      </c>
      <c r="S8" s="40">
        <f>Q8/R8</f>
        <v>0.3</v>
      </c>
    </row>
    <row r="9" spans="2:19" x14ac:dyDescent="0.25">
      <c r="B9" s="2">
        <v>1</v>
      </c>
      <c r="D9" s="12">
        <v>1</v>
      </c>
      <c r="E9" s="10">
        <f>$B9/$D9</f>
        <v>1</v>
      </c>
      <c r="F9" s="10"/>
      <c r="G9" s="10"/>
      <c r="H9" s="16"/>
      <c r="I9" s="17"/>
      <c r="J9" s="18"/>
      <c r="K9" s="19"/>
      <c r="M9" s="2">
        <v>12</v>
      </c>
      <c r="O9" s="12">
        <v>52</v>
      </c>
      <c r="P9" s="36" t="s">
        <v>49</v>
      </c>
    </row>
    <row r="10" spans="2:19" x14ac:dyDescent="0.25">
      <c r="B10" s="2">
        <v>66</v>
      </c>
      <c r="D10" s="12">
        <v>806</v>
      </c>
      <c r="E10" s="10">
        <f>$B10/$D10</f>
        <v>8.1885856079404462E-2</v>
      </c>
      <c r="F10" s="10"/>
      <c r="G10" s="10"/>
      <c r="H10" s="2">
        <v>66</v>
      </c>
      <c r="J10" s="12">
        <v>806</v>
      </c>
      <c r="K10" s="10">
        <f>$B10/$D10</f>
        <v>8.1885856079404462E-2</v>
      </c>
      <c r="M10" s="2">
        <v>26</v>
      </c>
      <c r="O10" s="12">
        <v>69</v>
      </c>
      <c r="P10" s="37"/>
    </row>
    <row r="11" spans="2:19" x14ac:dyDescent="0.25">
      <c r="B11" s="2">
        <v>6</v>
      </c>
      <c r="D11" s="12">
        <v>231</v>
      </c>
      <c r="E11" s="10">
        <f>$B11/$D11</f>
        <v>2.5974025974025976E-2</v>
      </c>
      <c r="F11" s="10"/>
      <c r="G11" s="10"/>
      <c r="H11" s="2">
        <v>6</v>
      </c>
      <c r="J11" s="12">
        <v>231</v>
      </c>
      <c r="K11" s="10">
        <f>$B11/$D11</f>
        <v>2.5974025974025976E-2</v>
      </c>
      <c r="M11" s="2">
        <v>22</v>
      </c>
      <c r="O11" s="12">
        <v>89</v>
      </c>
      <c r="P11" s="37"/>
    </row>
    <row r="12" spans="2:19" x14ac:dyDescent="0.25">
      <c r="B12" s="2">
        <v>15</v>
      </c>
      <c r="D12" s="12">
        <v>576</v>
      </c>
      <c r="E12" s="10">
        <f>$B12/$D12</f>
        <v>2.6041666666666668E-2</v>
      </c>
      <c r="F12" s="10"/>
      <c r="G12" s="10"/>
      <c r="H12" s="2">
        <v>15</v>
      </c>
      <c r="J12" s="12">
        <v>576</v>
      </c>
      <c r="K12" s="10">
        <f>$B12/$D12</f>
        <v>2.6041666666666668E-2</v>
      </c>
      <c r="M12" s="2">
        <v>18</v>
      </c>
      <c r="O12" s="12">
        <v>98</v>
      </c>
      <c r="P12" s="37"/>
    </row>
    <row r="13" spans="2:19" x14ac:dyDescent="0.25">
      <c r="B13" s="2">
        <v>22</v>
      </c>
      <c r="D13" s="12">
        <v>89</v>
      </c>
      <c r="E13" s="10">
        <f>$B13/$D13</f>
        <v>0.24719101123595505</v>
      </c>
      <c r="F13" s="10"/>
      <c r="G13" s="10"/>
      <c r="H13" s="2">
        <v>22</v>
      </c>
      <c r="J13" s="12">
        <v>89</v>
      </c>
      <c r="K13" s="10">
        <f>$B13/$D13</f>
        <v>0.24719101123595505</v>
      </c>
      <c r="M13" s="2">
        <v>34</v>
      </c>
      <c r="O13" s="12">
        <v>119</v>
      </c>
      <c r="P13" s="37"/>
    </row>
    <row r="14" spans="2:19" x14ac:dyDescent="0.25">
      <c r="B14" s="2">
        <v>16</v>
      </c>
      <c r="D14" s="12">
        <v>302</v>
      </c>
      <c r="E14" s="10">
        <f>$B14/$D14</f>
        <v>5.2980132450331126E-2</v>
      </c>
      <c r="F14" s="10"/>
      <c r="G14" s="10"/>
      <c r="H14" s="2">
        <v>16</v>
      </c>
      <c r="J14" s="12">
        <v>302</v>
      </c>
      <c r="K14" s="10">
        <f>$B14/$D14</f>
        <v>5.2980132450331126E-2</v>
      </c>
      <c r="M14" s="2">
        <v>10</v>
      </c>
      <c r="O14" s="12">
        <v>123</v>
      </c>
      <c r="P14" s="37"/>
    </row>
    <row r="15" spans="2:19" x14ac:dyDescent="0.25">
      <c r="B15" s="2">
        <v>4</v>
      </c>
      <c r="D15" s="12">
        <v>32</v>
      </c>
      <c r="E15" s="10">
        <f>$B15/$D15</f>
        <v>0.125</v>
      </c>
      <c r="F15" s="10"/>
      <c r="G15" s="10"/>
      <c r="H15" s="2">
        <v>4</v>
      </c>
      <c r="J15" s="12">
        <v>32</v>
      </c>
      <c r="K15" s="10">
        <f>$B15/$D15</f>
        <v>0.125</v>
      </c>
      <c r="M15" s="2">
        <v>11</v>
      </c>
      <c r="O15" s="12">
        <v>132</v>
      </c>
      <c r="P15" s="37"/>
    </row>
    <row r="16" spans="2:19" x14ac:dyDescent="0.25">
      <c r="B16" s="2">
        <v>1</v>
      </c>
      <c r="D16" s="12">
        <v>25</v>
      </c>
      <c r="E16" s="10">
        <f>$B16/$D16</f>
        <v>0.04</v>
      </c>
      <c r="F16" s="10"/>
      <c r="G16" s="10"/>
      <c r="H16" s="2">
        <v>1</v>
      </c>
      <c r="J16" s="12">
        <v>25</v>
      </c>
      <c r="K16" s="10">
        <f>$B16/$D16</f>
        <v>0.04</v>
      </c>
      <c r="M16" s="24">
        <v>18</v>
      </c>
      <c r="N16" s="25"/>
      <c r="O16" s="26">
        <v>136</v>
      </c>
      <c r="P16" s="35"/>
      <c r="Q16" s="38">
        <f>AVERAGE(M9:M16)</f>
        <v>18.875</v>
      </c>
      <c r="R16" s="31">
        <f>AVERAGE(O9:O16)</f>
        <v>102.25</v>
      </c>
      <c r="S16" s="40">
        <f>Q16/R16</f>
        <v>0.1845965770171149</v>
      </c>
    </row>
    <row r="17" spans="2:19" x14ac:dyDescent="0.25">
      <c r="B17" s="2">
        <v>0</v>
      </c>
      <c r="D17" s="12">
        <v>0</v>
      </c>
      <c r="E17" s="10">
        <v>0</v>
      </c>
      <c r="F17" s="10"/>
      <c r="G17" s="10"/>
      <c r="H17" s="2">
        <v>0</v>
      </c>
      <c r="J17" s="12">
        <v>0</v>
      </c>
      <c r="K17" s="10">
        <v>0</v>
      </c>
      <c r="M17" s="2">
        <v>2</v>
      </c>
      <c r="O17" s="12">
        <v>153</v>
      </c>
      <c r="P17" s="36" t="s">
        <v>50</v>
      </c>
    </row>
    <row r="18" spans="2:19" x14ac:dyDescent="0.25">
      <c r="B18" s="2">
        <v>6</v>
      </c>
      <c r="D18" s="12">
        <v>295</v>
      </c>
      <c r="E18" s="10">
        <f>$B18/$D18</f>
        <v>2.0338983050847456E-2</v>
      </c>
      <c r="F18" s="10"/>
      <c r="G18" s="10"/>
      <c r="H18" s="2">
        <v>6</v>
      </c>
      <c r="J18" s="12">
        <v>295</v>
      </c>
      <c r="K18" s="10">
        <f>$B18/$D18</f>
        <v>2.0338983050847456E-2</v>
      </c>
      <c r="M18" s="2">
        <v>6</v>
      </c>
      <c r="O18" s="12">
        <v>231</v>
      </c>
      <c r="P18" s="37"/>
    </row>
    <row r="19" spans="2:19" x14ac:dyDescent="0.25">
      <c r="B19" s="2">
        <v>32</v>
      </c>
      <c r="D19" s="12">
        <v>800</v>
      </c>
      <c r="E19" s="10">
        <f>$B19/$D19</f>
        <v>0.04</v>
      </c>
      <c r="F19" s="10"/>
      <c r="G19" s="10"/>
      <c r="H19" s="2">
        <v>32</v>
      </c>
      <c r="J19" s="12">
        <v>800</v>
      </c>
      <c r="K19" s="10">
        <f>$B19/$D19</f>
        <v>0.04</v>
      </c>
      <c r="M19" s="2">
        <v>6</v>
      </c>
      <c r="O19" s="12">
        <v>295</v>
      </c>
      <c r="P19" s="37"/>
    </row>
    <row r="20" spans="2:19" x14ac:dyDescent="0.25">
      <c r="B20" s="2">
        <v>11</v>
      </c>
      <c r="D20" s="12">
        <v>132</v>
      </c>
      <c r="E20" s="10">
        <f>$B20/$D20</f>
        <v>8.3333333333333329E-2</v>
      </c>
      <c r="F20" s="10"/>
      <c r="G20" s="10"/>
      <c r="H20" s="2">
        <v>11</v>
      </c>
      <c r="J20" s="12">
        <v>132</v>
      </c>
      <c r="K20" s="10">
        <f>$B20/$D20</f>
        <v>8.3333333333333329E-2</v>
      </c>
      <c r="M20" s="2">
        <v>16</v>
      </c>
      <c r="O20" s="12">
        <v>302</v>
      </c>
      <c r="P20" s="37"/>
    </row>
    <row r="21" spans="2:19" x14ac:dyDescent="0.25">
      <c r="B21" s="2">
        <v>2</v>
      </c>
      <c r="D21" s="12">
        <v>153</v>
      </c>
      <c r="E21" s="10">
        <f>$B21/$D21</f>
        <v>1.3071895424836602E-2</v>
      </c>
      <c r="F21" s="10"/>
      <c r="G21" s="10"/>
      <c r="H21" s="2">
        <v>2</v>
      </c>
      <c r="J21" s="12">
        <v>153</v>
      </c>
      <c r="K21" s="10">
        <f>$B21/$D21</f>
        <v>1.3071895424836602E-2</v>
      </c>
      <c r="M21" s="24">
        <v>29</v>
      </c>
      <c r="N21" s="25"/>
      <c r="O21" s="26">
        <v>480</v>
      </c>
      <c r="P21" s="35"/>
      <c r="Q21" s="38">
        <f>AVERAGE(M17:M21)</f>
        <v>11.8</v>
      </c>
      <c r="R21" s="31">
        <f>AVERAGE(O17:O21)</f>
        <v>292.2</v>
      </c>
      <c r="S21" s="40">
        <f>Q21/R21</f>
        <v>4.0383299110198501E-2</v>
      </c>
    </row>
    <row r="22" spans="2:19" ht="15" customHeight="1" x14ac:dyDescent="0.25">
      <c r="B22" s="2">
        <v>26</v>
      </c>
      <c r="D22" s="12">
        <v>69</v>
      </c>
      <c r="E22" s="10">
        <f>$B22/$D22</f>
        <v>0.37681159420289856</v>
      </c>
      <c r="F22" s="10"/>
      <c r="G22" s="10"/>
      <c r="H22" s="2">
        <v>26</v>
      </c>
      <c r="J22" s="12">
        <v>69</v>
      </c>
      <c r="K22" s="10">
        <f>$B22/$D22</f>
        <v>0.37681159420289856</v>
      </c>
      <c r="M22" s="2">
        <v>15</v>
      </c>
      <c r="O22" s="12">
        <v>576</v>
      </c>
      <c r="P22" s="36" t="s">
        <v>51</v>
      </c>
    </row>
    <row r="23" spans="2:19" x14ac:dyDescent="0.25">
      <c r="B23" s="2">
        <v>34</v>
      </c>
      <c r="D23" s="12">
        <v>588</v>
      </c>
      <c r="E23" s="10">
        <f>$B23/$D23</f>
        <v>5.7823129251700682E-2</v>
      </c>
      <c r="F23" s="10"/>
      <c r="G23" s="10"/>
      <c r="H23" s="2">
        <v>34</v>
      </c>
      <c r="J23" s="12">
        <v>588</v>
      </c>
      <c r="K23" s="10">
        <f>$B23/$D23</f>
        <v>5.7823129251700682E-2</v>
      </c>
      <c r="M23" s="2">
        <v>34</v>
      </c>
      <c r="O23" s="12">
        <v>588</v>
      </c>
      <c r="P23" s="37"/>
    </row>
    <row r="24" spans="2:19" x14ac:dyDescent="0.25">
      <c r="B24" s="2">
        <v>18</v>
      </c>
      <c r="D24" s="12">
        <v>98</v>
      </c>
      <c r="E24" s="10">
        <f>$B24/$D24</f>
        <v>0.18367346938775511</v>
      </c>
      <c r="F24" s="10"/>
      <c r="G24" s="10"/>
      <c r="H24" s="2">
        <v>18</v>
      </c>
      <c r="J24" s="12">
        <v>98</v>
      </c>
      <c r="K24" s="10">
        <f>$B24/$D24</f>
        <v>0.18367346938775511</v>
      </c>
      <c r="M24" s="2">
        <v>20</v>
      </c>
      <c r="O24" s="12">
        <v>600</v>
      </c>
      <c r="P24" s="37"/>
    </row>
    <row r="25" spans="2:19" x14ac:dyDescent="0.25">
      <c r="B25" s="2">
        <v>39</v>
      </c>
      <c r="D25" s="12">
        <v>1336</v>
      </c>
      <c r="E25" s="10">
        <f>$B25/$D25</f>
        <v>2.9191616766467067E-2</v>
      </c>
      <c r="F25" s="10"/>
      <c r="G25" s="10"/>
      <c r="H25" s="2">
        <v>39</v>
      </c>
      <c r="J25" s="12">
        <v>1336</v>
      </c>
      <c r="K25" s="10">
        <f>$B25/$D25</f>
        <v>2.9191616766467067E-2</v>
      </c>
      <c r="M25" s="2">
        <v>32</v>
      </c>
      <c r="O25" s="12">
        <v>800</v>
      </c>
      <c r="P25" s="37"/>
    </row>
    <row r="26" spans="2:19" x14ac:dyDescent="0.25">
      <c r="B26" s="2">
        <v>4</v>
      </c>
      <c r="D26" s="12">
        <v>8</v>
      </c>
      <c r="E26" s="10">
        <f>$B26/$D26</f>
        <v>0.5</v>
      </c>
      <c r="F26" s="10"/>
      <c r="G26" s="10"/>
      <c r="H26" s="2">
        <v>4</v>
      </c>
      <c r="J26" s="12">
        <v>8</v>
      </c>
      <c r="K26" s="10">
        <f>$B26/$D26</f>
        <v>0.5</v>
      </c>
      <c r="M26" s="24">
        <v>66</v>
      </c>
      <c r="N26" s="25"/>
      <c r="O26" s="26">
        <v>806</v>
      </c>
      <c r="P26" s="35"/>
      <c r="Q26" s="38">
        <f>AVERAGE(M22:M26)</f>
        <v>33.4</v>
      </c>
      <c r="R26" s="31">
        <f>AVERAGE(O22:O26)</f>
        <v>674</v>
      </c>
      <c r="S26" s="40">
        <f>Q26/R26</f>
        <v>4.9554896142433233E-2</v>
      </c>
    </row>
    <row r="27" spans="2:19" x14ac:dyDescent="0.25">
      <c r="B27" s="2">
        <v>10</v>
      </c>
      <c r="D27" s="12">
        <v>123</v>
      </c>
      <c r="E27" s="10">
        <f>$B27/$D27</f>
        <v>8.1300813008130079E-2</v>
      </c>
      <c r="F27" s="10"/>
      <c r="G27" s="10"/>
      <c r="H27" s="2">
        <v>10</v>
      </c>
      <c r="J27" s="12">
        <v>123</v>
      </c>
      <c r="K27" s="10">
        <f>$B27/$D27</f>
        <v>8.1300813008130079E-2</v>
      </c>
      <c r="M27" s="2">
        <v>39</v>
      </c>
      <c r="O27" s="12">
        <v>1336</v>
      </c>
      <c r="P27" s="39" t="s">
        <v>52</v>
      </c>
    </row>
    <row r="28" spans="2:19" x14ac:dyDescent="0.25">
      <c r="B28" s="2">
        <v>18</v>
      </c>
      <c r="D28" s="12">
        <v>136</v>
      </c>
      <c r="E28" s="10">
        <f>$B28/$D28</f>
        <v>0.13235294117647059</v>
      </c>
      <c r="F28" s="10"/>
      <c r="G28" s="10"/>
      <c r="H28" s="2">
        <v>18</v>
      </c>
      <c r="J28" s="12">
        <v>136</v>
      </c>
      <c r="K28" s="10">
        <f>$B28/$D28</f>
        <v>0.13235294117647059</v>
      </c>
      <c r="M28" s="2">
        <v>30</v>
      </c>
      <c r="O28" s="12">
        <v>3045</v>
      </c>
      <c r="P28" s="32"/>
    </row>
    <row r="29" spans="2:19" x14ac:dyDescent="0.25">
      <c r="B29" s="2">
        <v>25</v>
      </c>
      <c r="D29" s="12">
        <v>5000</v>
      </c>
      <c r="E29" s="10">
        <f>$B29/$D29</f>
        <v>5.0000000000000001E-3</v>
      </c>
      <c r="F29" s="10"/>
      <c r="G29" s="10"/>
      <c r="H29" s="16"/>
      <c r="I29" s="17"/>
      <c r="J29" s="18"/>
      <c r="K29" s="19"/>
      <c r="M29" s="24">
        <v>25</v>
      </c>
      <c r="N29" s="25"/>
      <c r="O29" s="26">
        <v>5000</v>
      </c>
      <c r="P29" s="33"/>
      <c r="Q29" s="38">
        <f>AVERAGE(M27:M29)</f>
        <v>31.333333333333332</v>
      </c>
      <c r="R29" s="31">
        <f>AVERAGE(O27:O29)</f>
        <v>3127</v>
      </c>
      <c r="S29" s="40">
        <f>Q29/R29</f>
        <v>1.0020253704295917E-2</v>
      </c>
    </row>
    <row r="30" spans="2:19" ht="15.75" thickBot="1" x14ac:dyDescent="0.3">
      <c r="B30" s="6">
        <f>SUM(B3:B29)</f>
        <v>495</v>
      </c>
      <c r="C30" s="7"/>
      <c r="D30" s="13">
        <f>SUM(D3:D29)</f>
        <v>15110</v>
      </c>
      <c r="E30" s="22">
        <f>$B30/$D30</f>
        <v>3.2759761747187296E-2</v>
      </c>
      <c r="F30" s="23"/>
      <c r="G30" s="10"/>
      <c r="H30" s="6">
        <f>SUM(H3:H29)</f>
        <v>469</v>
      </c>
      <c r="I30" s="7"/>
      <c r="J30" s="13">
        <f>SUM(J3:J29)</f>
        <v>10109</v>
      </c>
      <c r="K30" s="11">
        <f>H30/J30</f>
        <v>4.6394302107033339E-2</v>
      </c>
      <c r="M30" s="27">
        <f>SUM(M3:M29)</f>
        <v>495</v>
      </c>
      <c r="N30" s="28"/>
      <c r="O30" s="29">
        <f>SUM(O3:O29)</f>
        <v>15110</v>
      </c>
      <c r="P30" s="30"/>
    </row>
    <row r="31" spans="2:19" ht="15.75" thickTop="1" x14ac:dyDescent="0.25"/>
    <row r="33" spans="1:6" x14ac:dyDescent="0.25">
      <c r="A33" s="2" t="s">
        <v>30</v>
      </c>
      <c r="E33" s="12">
        <f>B30</f>
        <v>495</v>
      </c>
      <c r="F33" s="12"/>
    </row>
    <row r="34" spans="1:6" x14ac:dyDescent="0.25">
      <c r="A34" s="2" t="s">
        <v>31</v>
      </c>
      <c r="E34" s="20">
        <f>D30</f>
        <v>15110</v>
      </c>
      <c r="F34" s="20"/>
    </row>
    <row r="35" spans="1:6" x14ac:dyDescent="0.25">
      <c r="A35" s="2" t="s">
        <v>41</v>
      </c>
      <c r="E35" s="20">
        <f>AVERAGE(B3:B29)</f>
        <v>18.333333333333332</v>
      </c>
      <c r="F35" s="20"/>
    </row>
    <row r="36" spans="1:6" x14ac:dyDescent="0.25">
      <c r="A36" s="2" t="s">
        <v>40</v>
      </c>
      <c r="E36" s="20">
        <f>AVERAGE(H3:H29)</f>
        <v>18.760000000000002</v>
      </c>
      <c r="F36" s="20"/>
    </row>
    <row r="37" spans="1:6" x14ac:dyDescent="0.25">
      <c r="A37" s="2" t="s">
        <v>39</v>
      </c>
      <c r="E37" s="20">
        <f>AVERAGE(D3:D29)</f>
        <v>559.62962962962968</v>
      </c>
      <c r="F37" s="20"/>
    </row>
    <row r="38" spans="1:6" x14ac:dyDescent="0.25">
      <c r="A38" s="2" t="s">
        <v>42</v>
      </c>
      <c r="E38" s="20">
        <f>AVERAGE(J3:J29)</f>
        <v>404.36</v>
      </c>
      <c r="F38" s="20"/>
    </row>
    <row r="39" spans="1:6" x14ac:dyDescent="0.25">
      <c r="A39" s="2" t="s">
        <v>43</v>
      </c>
      <c r="E39" s="20">
        <f>MEDIAN(B3:B29)</f>
        <v>16</v>
      </c>
      <c r="F39" s="20"/>
    </row>
    <row r="40" spans="1:6" x14ac:dyDescent="0.25">
      <c r="A40" s="2" t="s">
        <v>44</v>
      </c>
      <c r="E40" s="20">
        <f>MEDIAN(H3:H29)</f>
        <v>16</v>
      </c>
      <c r="F40" s="20"/>
    </row>
    <row r="41" spans="1:6" x14ac:dyDescent="0.25">
      <c r="A41" t="s">
        <v>32</v>
      </c>
      <c r="E41" s="21">
        <f>E30</f>
        <v>3.2759761747187296E-2</v>
      </c>
      <c r="F41" s="21"/>
    </row>
    <row r="42" spans="1:6" x14ac:dyDescent="0.25">
      <c r="A42" t="s">
        <v>33</v>
      </c>
      <c r="E42" s="21">
        <f>H30/J30</f>
        <v>4.6394302107033339E-2</v>
      </c>
    </row>
    <row r="43" spans="1:6" x14ac:dyDescent="0.25">
      <c r="A43" t="s">
        <v>37</v>
      </c>
      <c r="E43" s="12">
        <f>STDEVA(B3:B29)</f>
        <v>15.017937992229877</v>
      </c>
    </row>
    <row r="44" spans="1:6" x14ac:dyDescent="0.25">
      <c r="A44" t="s">
        <v>36</v>
      </c>
      <c r="E44" s="12">
        <f>STDEVA(H3:H29)</f>
        <v>15.158276067328149</v>
      </c>
    </row>
    <row r="45" spans="1:6" x14ac:dyDescent="0.25">
      <c r="A45" t="s">
        <v>35</v>
      </c>
      <c r="E45" s="12">
        <f>STDEVA(D3:D29)</f>
        <v>1083.1858689904641</v>
      </c>
    </row>
    <row r="46" spans="1:6" x14ac:dyDescent="0.25">
      <c r="A46" t="s">
        <v>38</v>
      </c>
      <c r="E46" s="12">
        <f>STDEVA(J3:J29)</f>
        <v>641.41476960440093</v>
      </c>
    </row>
  </sheetData>
  <sortState xmlns:xlrd2="http://schemas.microsoft.com/office/spreadsheetml/2017/richdata2" ref="M3:O30">
    <sortCondition ref="O3:O30"/>
  </sortState>
  <mergeCells count="7">
    <mergeCell ref="P27:P29"/>
    <mergeCell ref="B1:E1"/>
    <mergeCell ref="H1:K1"/>
    <mergeCell ref="P3:P8"/>
    <mergeCell ref="P9:P16"/>
    <mergeCell ref="P17:P21"/>
    <mergeCell ref="P22:P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Respondents</vt:lpstr>
      <vt:lpstr>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Rothgeb</dc:creator>
  <cp:lastModifiedBy>Ray Rothgeb</cp:lastModifiedBy>
  <cp:lastPrinted>2021-08-17T04:58:07Z</cp:lastPrinted>
  <dcterms:created xsi:type="dcterms:W3CDTF">2021-08-17T03:26:40Z</dcterms:created>
  <dcterms:modified xsi:type="dcterms:W3CDTF">2021-08-17T05:00:08Z</dcterms:modified>
</cp:coreProperties>
</file>